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ntralOffice\ILCAD\CCEPD\YLF\2026 - YLF\Governance Meetings\January\"/>
    </mc:Choice>
  </mc:AlternateContent>
  <xr:revisionPtr revIDLastSave="0" documentId="13_ncr:1_{FFE080C9-71BA-4044-AA2C-42C0ED53F741}" xr6:coauthVersionLast="47" xr6:coauthVersionMax="47" xr10:uidLastSave="{00000000-0000-0000-0000-000000000000}"/>
  <bookViews>
    <workbookView xWindow="-120" yWindow="-120" windowWidth="29040" windowHeight="15720" xr2:uid="{A8567EE7-C6A6-4455-80EA-82C985A92ECF}"/>
  </bookViews>
  <sheets>
    <sheet name="2025 YLF" sheetId="1" r:id="rId1"/>
  </sheets>
  <definedNames>
    <definedName name="_Hlk15567807" localSheetId="0">'2025 YLF'!#REF!</definedName>
    <definedName name="_Hlk7169491" localSheetId="0">'2025 YLF'!#REF!</definedName>
    <definedName name="_xlnm.Print_Area" localSheetId="0">'2025 YLF'!$A$1:$G$62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28" i="1" l="1"/>
  <c r="D28" i="1"/>
  <c r="C6" i="1" s="1"/>
  <c r="E61" i="1" l="1"/>
  <c r="E60" i="1"/>
  <c r="E59" i="1"/>
  <c r="E58" i="1"/>
  <c r="E57" i="1"/>
  <c r="E56" i="1"/>
  <c r="D55" i="1"/>
  <c r="C55" i="1"/>
  <c r="E54" i="1"/>
  <c r="E53" i="1"/>
  <c r="D52" i="1"/>
  <c r="C52" i="1"/>
  <c r="E51" i="1"/>
  <c r="E50" i="1"/>
  <c r="E49" i="1"/>
  <c r="E48" i="1"/>
  <c r="D47" i="1"/>
  <c r="C47" i="1"/>
  <c r="E47" i="1" s="1"/>
  <c r="E46" i="1"/>
  <c r="E45" i="1"/>
  <c r="E44" i="1"/>
  <c r="E43" i="1"/>
  <c r="D42" i="1"/>
  <c r="C42" i="1"/>
  <c r="E42" i="1" s="1"/>
  <c r="E41" i="1"/>
  <c r="E40" i="1"/>
  <c r="D39" i="1"/>
  <c r="C39" i="1"/>
  <c r="E39" i="1" s="1"/>
  <c r="E38" i="1"/>
  <c r="E37" i="1"/>
  <c r="E36" i="1"/>
  <c r="E35" i="1"/>
  <c r="E34" i="1"/>
  <c r="E33" i="1"/>
  <c r="E32" i="1"/>
  <c r="E31" i="1"/>
  <c r="D30" i="1"/>
  <c r="C30" i="1"/>
  <c r="C5" i="1"/>
  <c r="E30" i="1" l="1"/>
  <c r="C62" i="1"/>
  <c r="C7" i="1" s="1"/>
  <c r="E55" i="1"/>
  <c r="D62" i="1"/>
  <c r="C8" i="1" s="1"/>
  <c r="E52" i="1"/>
  <c r="E62" i="1" l="1"/>
</calcChain>
</file>

<file path=xl/sharedStrings.xml><?xml version="1.0" encoding="utf-8"?>
<sst xmlns="http://schemas.openxmlformats.org/spreadsheetml/2006/main" count="118" uniqueCount="118">
  <si>
    <t>2025 Youth Leadership Forum for Students With Disabilities</t>
  </si>
  <si>
    <t>July 12 - 19, 2025</t>
  </si>
  <si>
    <t>Table 1 of 4: Type</t>
  </si>
  <si>
    <t>2024 Summary</t>
  </si>
  <si>
    <t>Amount</t>
  </si>
  <si>
    <t>Item 1</t>
  </si>
  <si>
    <t>Pledged/Curent Funding</t>
  </si>
  <si>
    <t>Item 2</t>
  </si>
  <si>
    <t>Current/Received Funding</t>
  </si>
  <si>
    <t>Item 3</t>
  </si>
  <si>
    <t xml:space="preserve">Budgeted Operational Estimated Expenses </t>
  </si>
  <si>
    <t>Item 4</t>
  </si>
  <si>
    <t>Actual Operational Expenses To Date</t>
  </si>
  <si>
    <t>Item 5</t>
  </si>
  <si>
    <t>Total of Remaining Funding To Be Raised/Carryover for 2026</t>
  </si>
  <si>
    <t>Table 2 of 4:  Type</t>
  </si>
  <si>
    <t>Partners/Sponsors</t>
  </si>
  <si>
    <t>Revenue (Funding Received)</t>
  </si>
  <si>
    <t>Income - 1</t>
  </si>
  <si>
    <t>Carryover from 2025 (YLF private sponsorship/donations)</t>
  </si>
  <si>
    <t>Income - 2</t>
  </si>
  <si>
    <t>California Department of Education</t>
  </si>
  <si>
    <t>Income - 3</t>
  </si>
  <si>
    <t>Department of Rehabilitation ($5048 per consumer x 47)</t>
  </si>
  <si>
    <t>Income - 4</t>
  </si>
  <si>
    <t>CA Workforce Development Board</t>
  </si>
  <si>
    <t>Income - 5</t>
  </si>
  <si>
    <t>Department of Developmental Services</t>
  </si>
  <si>
    <t>Income - 6</t>
  </si>
  <si>
    <t>Department of Social Services</t>
  </si>
  <si>
    <t>Income - 7</t>
  </si>
  <si>
    <t>Sutter Health</t>
  </si>
  <si>
    <t>Income - 8</t>
  </si>
  <si>
    <t>Molina Healthcare</t>
  </si>
  <si>
    <t>Income - 9</t>
  </si>
  <si>
    <t>Association of CA State Employees with Disabilities</t>
  </si>
  <si>
    <t>Income - 10</t>
  </si>
  <si>
    <t>Elevance Health (Anthem)</t>
  </si>
  <si>
    <t>Income - 11</t>
  </si>
  <si>
    <t>Disability Rights California</t>
  </si>
  <si>
    <t>Income - 12</t>
  </si>
  <si>
    <t>Catherine Campisi and Ralph Black</t>
  </si>
  <si>
    <t>Income - 13</t>
  </si>
  <si>
    <t>Health Net</t>
  </si>
  <si>
    <t>Income - 14</t>
  </si>
  <si>
    <t>Scott Richmond (in honor of Denise Richmond)</t>
  </si>
  <si>
    <t>Income - 15</t>
  </si>
  <si>
    <t>CalABLE</t>
  </si>
  <si>
    <t>Income - 16</t>
  </si>
  <si>
    <t>CKB Mentoring Luncheon Ticket Sales</t>
  </si>
  <si>
    <t>Income Total</t>
  </si>
  <si>
    <t>Table 3 of 4:  Type</t>
  </si>
  <si>
    <t>Operational Category</t>
  </si>
  <si>
    <t>Estimated Budgeted Operational Expense</t>
  </si>
  <si>
    <t>Current Actual Operational Expenses</t>
  </si>
  <si>
    <t>Balance</t>
  </si>
  <si>
    <t>STAFFING</t>
  </si>
  <si>
    <t>Expense - 1</t>
  </si>
  <si>
    <t>Personal Care Attendants</t>
  </si>
  <si>
    <t>Expense - 2</t>
  </si>
  <si>
    <t>Nurse</t>
  </si>
  <si>
    <t>Expense - 3</t>
  </si>
  <si>
    <t>ASL Interpreting Services</t>
  </si>
  <si>
    <t>Expense - 4</t>
  </si>
  <si>
    <t>Real-Time Text Captioning Services</t>
  </si>
  <si>
    <t>Expense - 5</t>
  </si>
  <si>
    <t>Trainer/Speaker/Presenters Fees (includes travel)</t>
  </si>
  <si>
    <t>Expense - 6</t>
  </si>
  <si>
    <t>Fiduciary Agent/Accountant</t>
  </si>
  <si>
    <t>Expense - 7</t>
  </si>
  <si>
    <t>Volunteer Staff Stipends</t>
  </si>
  <si>
    <t>Expense - 8</t>
  </si>
  <si>
    <t>Audio/Video Team</t>
  </si>
  <si>
    <t>TRAVEL</t>
  </si>
  <si>
    <t>Expense - 9</t>
  </si>
  <si>
    <t>Travel - Delegates</t>
  </si>
  <si>
    <t>Expense - 10</t>
  </si>
  <si>
    <t>Travel - Staff</t>
  </si>
  <si>
    <t>VENUE AND FOOD</t>
  </si>
  <si>
    <t>Expense - 11</t>
  </si>
  <si>
    <t>CSUS Dining Commons Contract</t>
  </si>
  <si>
    <t>Expense - 12</t>
  </si>
  <si>
    <t>Other On-Site Meals, Snacks, Misc. Dietary Needs</t>
  </si>
  <si>
    <t>Expense - 13</t>
  </si>
  <si>
    <t>On-site Staff/Delegate Lunch Stipends, Travel Stipends</t>
  </si>
  <si>
    <t>Expense - 14</t>
  </si>
  <si>
    <t>CSUS Contract: lodging, mtg space, parking, etc.</t>
  </si>
  <si>
    <t>CKB MENTORING LUNCHEON</t>
  </si>
  <si>
    <t>Expense - 15</t>
  </si>
  <si>
    <t>Food</t>
  </si>
  <si>
    <t>Expense - 16</t>
  </si>
  <si>
    <t>Decorations and Supplies</t>
  </si>
  <si>
    <t>Expense - 17</t>
  </si>
  <si>
    <t>Venue</t>
  </si>
  <si>
    <t>Expense - 18</t>
  </si>
  <si>
    <t>Speakers/Trainers/Presenters (includes travel)</t>
  </si>
  <si>
    <t>SECURITY</t>
  </si>
  <si>
    <t>Expense - 19</t>
  </si>
  <si>
    <t>Night Security (5 @ $500)</t>
  </si>
  <si>
    <t>Expense - 20</t>
  </si>
  <si>
    <t>Staff fingerprint/background process ($97 x 40)</t>
  </si>
  <si>
    <t>MISC</t>
  </si>
  <si>
    <t>Expense - 21</t>
  </si>
  <si>
    <t>Medical Equipment and Supplies</t>
  </si>
  <si>
    <t>Expense - 22</t>
  </si>
  <si>
    <t>Workbooks, Mailings, T-shirts, Games, Misc.</t>
  </si>
  <si>
    <t>Expense - 23</t>
  </si>
  <si>
    <t>Marketing &amp; Outreach (Delegate/Staff Interviews, Networking Events, Canva Account)</t>
  </si>
  <si>
    <t>Expense - 24</t>
  </si>
  <si>
    <t>Regional Events</t>
  </si>
  <si>
    <t>Expense - 25</t>
  </si>
  <si>
    <t>Movers</t>
  </si>
  <si>
    <t>Expense - 26</t>
  </si>
  <si>
    <t>Storage Unit Rental ($346.20 monthly)</t>
  </si>
  <si>
    <t>Pledged Funding for YLF</t>
  </si>
  <si>
    <t>Income - 17</t>
  </si>
  <si>
    <t>DOR Regional Event Authorizations (varies)</t>
  </si>
  <si>
    <t>Budget and Expenses for 50 Delegates, revised as of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</si>
</sst>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top"/>
    </xf>
    <xf numFmtId="0" fontId="2" fillId="2" borderId="3" xfId="0" applyFont="1" applyFill="1" applyBorder="1" applyAlignment="1">
      <alignment horizontal="centerContinuous" vertical="top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top"/>
    </xf>
    <xf numFmtId="0" fontId="2" fillId="2" borderId="5" xfId="0" applyFont="1" applyFill="1" applyBorder="1" applyAlignment="1">
      <alignment horizontal="centerContinuous" vertical="top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top"/>
    </xf>
    <xf numFmtId="0" fontId="2" fillId="2" borderId="8" xfId="0" applyFont="1" applyFill="1" applyBorder="1" applyAlignment="1">
      <alignment horizontal="centerContinuous" vertical="top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3" borderId="12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vertical="center"/>
    </xf>
    <xf numFmtId="44" fontId="6" fillId="3" borderId="13" xfId="1" applyFont="1" applyFill="1" applyBorder="1" applyAlignment="1">
      <alignment horizontal="left" vertical="center"/>
    </xf>
    <xf numFmtId="0" fontId="6" fillId="3" borderId="14" xfId="2" applyFont="1" applyFill="1" applyBorder="1" applyAlignment="1">
      <alignment vertical="center"/>
    </xf>
    <xf numFmtId="44" fontId="6" fillId="3" borderId="15" xfId="1" applyFont="1" applyFill="1" applyBorder="1" applyAlignment="1">
      <alignment horizontal="left" vertical="center"/>
    </xf>
    <xf numFmtId="0" fontId="6" fillId="3" borderId="12" xfId="3" applyFont="1" applyFill="1" applyBorder="1" applyAlignment="1">
      <alignment vertical="center"/>
    </xf>
    <xf numFmtId="0" fontId="6" fillId="3" borderId="16" xfId="3" applyFont="1" applyFill="1" applyBorder="1" applyAlignment="1">
      <alignment vertical="center"/>
    </xf>
    <xf numFmtId="44" fontId="6" fillId="3" borderId="17" xfId="1" applyFont="1" applyFill="1" applyBorder="1" applyAlignment="1">
      <alignment horizontal="left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6" fillId="3" borderId="18" xfId="3" applyFont="1" applyFill="1" applyBorder="1" applyAlignment="1">
      <alignment horizontal="center" vertical="center"/>
    </xf>
    <xf numFmtId="0" fontId="6" fillId="0" borderId="19" xfId="0" applyFont="1" applyBorder="1"/>
    <xf numFmtId="44" fontId="6" fillId="0" borderId="19" xfId="1" applyFont="1" applyBorder="1" applyAlignment="1">
      <alignment horizontal="left"/>
    </xf>
    <xf numFmtId="0" fontId="8" fillId="3" borderId="18" xfId="2" applyFont="1" applyFill="1" applyBorder="1" applyAlignment="1">
      <alignment vertical="center"/>
    </xf>
    <xf numFmtId="44" fontId="6" fillId="3" borderId="20" xfId="1" applyFont="1" applyFill="1" applyBorder="1" applyAlignment="1">
      <alignment horizontal="left" vertical="center"/>
    </xf>
    <xf numFmtId="44" fontId="8" fillId="0" borderId="20" xfId="1" applyFont="1" applyBorder="1" applyAlignment="1">
      <alignment horizontal="left" vertical="center"/>
    </xf>
    <xf numFmtId="0" fontId="8" fillId="3" borderId="21" xfId="2" applyFont="1" applyFill="1" applyBorder="1" applyAlignment="1">
      <alignment vertical="center"/>
    </xf>
    <xf numFmtId="44" fontId="8" fillId="0" borderId="22" xfId="1" applyFont="1" applyBorder="1" applyAlignment="1">
      <alignment horizontal="left" vertical="center"/>
    </xf>
    <xf numFmtId="0" fontId="8" fillId="3" borderId="21" xfId="2" applyFont="1" applyFill="1" applyBorder="1" applyAlignment="1">
      <alignment vertical="center" wrapText="1"/>
    </xf>
    <xf numFmtId="0" fontId="6" fillId="3" borderId="21" xfId="3" applyFont="1" applyFill="1" applyBorder="1" applyAlignment="1">
      <alignment horizontal="center" vertical="center"/>
    </xf>
    <xf numFmtId="0" fontId="8" fillId="0" borderId="22" xfId="2" applyFont="1" applyBorder="1" applyAlignment="1">
      <alignment vertical="center"/>
    </xf>
    <xf numFmtId="44" fontId="8" fillId="0" borderId="23" xfId="1" applyFont="1" applyBorder="1" applyAlignment="1">
      <alignment horizontal="left" vertical="center"/>
    </xf>
    <xf numFmtId="44" fontId="8" fillId="3" borderId="24" xfId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44" fontId="8" fillId="0" borderId="25" xfId="1" applyFont="1" applyBorder="1" applyAlignment="1">
      <alignment horizontal="left" vertical="center"/>
    </xf>
    <xf numFmtId="44" fontId="8" fillId="3" borderId="25" xfId="1" applyFont="1" applyFill="1" applyBorder="1" applyAlignment="1">
      <alignment horizontal="left" vertical="center"/>
    </xf>
    <xf numFmtId="164" fontId="9" fillId="3" borderId="9" xfId="3" applyNumberFormat="1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vertical="center"/>
    </xf>
    <xf numFmtId="44" fontId="10" fillId="3" borderId="10" xfId="1" applyFont="1" applyFill="1" applyBorder="1" applyAlignment="1">
      <alignment horizontal="left" vertical="center"/>
    </xf>
    <xf numFmtId="44" fontId="10" fillId="3" borderId="9" xfId="1" applyFont="1" applyFill="1" applyBorder="1" applyAlignment="1">
      <alignment horizontal="left" vertical="center"/>
    </xf>
    <xf numFmtId="0" fontId="5" fillId="2" borderId="26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vertical="center"/>
    </xf>
    <xf numFmtId="44" fontId="5" fillId="2" borderId="22" xfId="1" applyFont="1" applyFill="1" applyBorder="1" applyAlignment="1">
      <alignment horizontal="right" vertical="center"/>
    </xf>
    <xf numFmtId="44" fontId="5" fillId="2" borderId="21" xfId="1" applyFont="1" applyFill="1" applyBorder="1" applyAlignment="1">
      <alignment horizontal="right" vertical="center"/>
    </xf>
    <xf numFmtId="0" fontId="6" fillId="3" borderId="23" xfId="3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44" fontId="8" fillId="3" borderId="22" xfId="1" applyFont="1" applyFill="1" applyBorder="1" applyAlignment="1">
      <alignment horizontal="right" vertical="center"/>
    </xf>
    <xf numFmtId="44" fontId="8" fillId="3" borderId="21" xfId="1" applyFont="1" applyFill="1" applyBorder="1" applyAlignment="1">
      <alignment horizontal="right" vertical="center"/>
    </xf>
    <xf numFmtId="0" fontId="8" fillId="3" borderId="23" xfId="3" applyFont="1" applyFill="1" applyBorder="1" applyAlignment="1">
      <alignment horizontal="center" vertical="center"/>
    </xf>
    <xf numFmtId="0" fontId="11" fillId="0" borderId="0" xfId="0" applyFont="1"/>
    <xf numFmtId="0" fontId="8" fillId="3" borderId="22" xfId="2" applyFont="1" applyFill="1" applyBorder="1" applyAlignment="1">
      <alignment vertical="center" wrapText="1"/>
    </xf>
    <xf numFmtId="0" fontId="7" fillId="2" borderId="23" xfId="3" applyFont="1" applyFill="1" applyBorder="1" applyAlignment="1">
      <alignment horizontal="center" vertical="center"/>
    </xf>
    <xf numFmtId="164" fontId="6" fillId="0" borderId="23" xfId="3" applyNumberFormat="1" applyFont="1" applyBorder="1" applyAlignment="1">
      <alignment horizontal="center" vertical="center"/>
    </xf>
    <xf numFmtId="44" fontId="6" fillId="3" borderId="22" xfId="1" applyFont="1" applyFill="1" applyBorder="1" applyAlignment="1">
      <alignment horizontal="right" vertical="center"/>
    </xf>
    <xf numFmtId="0" fontId="0" fillId="3" borderId="0" xfId="0" applyFill="1"/>
    <xf numFmtId="164" fontId="8" fillId="3" borderId="22" xfId="2" applyNumberFormat="1" applyFont="1" applyFill="1" applyBorder="1" applyAlignment="1">
      <alignment vertical="center" wrapText="1"/>
    </xf>
    <xf numFmtId="164" fontId="6" fillId="3" borderId="23" xfId="3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7" fillId="2" borderId="27" xfId="3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vertical="center"/>
    </xf>
    <xf numFmtId="44" fontId="5" fillId="2" borderId="28" xfId="1" applyFont="1" applyFill="1" applyBorder="1" applyAlignment="1">
      <alignment horizontal="right" vertical="center"/>
    </xf>
    <xf numFmtId="44" fontId="5" fillId="2" borderId="29" xfId="1" applyFont="1" applyFill="1" applyBorder="1" applyAlignment="1">
      <alignment horizontal="right" vertical="center"/>
    </xf>
    <xf numFmtId="0" fontId="6" fillId="0" borderId="22" xfId="3" applyFont="1" applyBorder="1" applyAlignment="1">
      <alignment horizontal="center" vertical="center"/>
    </xf>
    <xf numFmtId="44" fontId="8" fillId="3" borderId="22" xfId="1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 2 3" xfId="2" xr:uid="{EB3F308B-426B-4B52-9CD2-F0CCBD889C18}"/>
    <cellStyle name="Normal 3" xfId="3" xr:uid="{A8D4AB13-1C36-469C-B93A-847F0F968144}"/>
  </cellStyles>
  <dxfs count="27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E5364-5424-4EB0-ADE5-5CBADA3136BB}" name="Table48127147114" displayName="Table48127147114" ref="A10:D28" totalsRowShown="0" headerRowDxfId="26" dataDxfId="24" headerRowBorderDxfId="25" tableBorderDxfId="23">
  <autoFilter ref="A10:D28" xr:uid="{00000000-0009-0000-0100-000001000000}"/>
  <tableColumns count="4">
    <tableColumn id="1" xr3:uid="{A8716193-2A69-4433-89EF-951281F31815}" name="Table 2 of 4:  Type" dataDxfId="22" dataCellStyle="Normal 3"/>
    <tableColumn id="2" xr3:uid="{48853D75-A46A-4810-A3B4-432FC0024E14}" name="Partners/Sponsors" dataDxfId="21" dataCellStyle="Normal 2 2 3"/>
    <tableColumn id="4" xr3:uid="{BB8724DA-E0C4-42EF-AEC6-B1662CC050C9}" name="Pledged Funding for YLF" dataDxfId="20" dataCellStyle="Currency"/>
    <tableColumn id="5" xr3:uid="{BF8E2DB0-D4A0-4C37-860E-E4AA6CA8CDDD}" name="Revenue (Funding Received)" dataDxfId="19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artners/Sponsors list of funding commitments, table 2 of 4." altTextSummary="This is table 2, range is A 10 - D 29 and shows names of sponsors and income commitments. Column headers are Type, Partners/Sponsors, Pledged Funding for Hybrid YLF and Revenue Received. There are 18 rows for sponsors. Row 29, Column C shows a total of $73,178 in pledged funding. Column D, Row Row 29 shows $53,178 of received revenu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D2ED04-0769-4088-BF30-FD4C2D7819D0}" name="Table610138158126" displayName="Table610138158126" ref="A29:E62" totalsRowShown="0" headerRowDxfId="18" dataDxfId="16" headerRowBorderDxfId="17" tableBorderDxfId="15" totalsRowBorderDxfId="14" headerRowCellStyle="Normal 3">
  <autoFilter ref="A29:E62" xr:uid="{00000000-0009-0000-0100-000002000000}"/>
  <tableColumns count="5">
    <tableColumn id="1" xr3:uid="{38D561CE-E1CC-43EF-9333-91E4A80FD341}" name="Table 3 of 4:  Type" dataDxfId="13" dataCellStyle="Normal 3"/>
    <tableColumn id="2" xr3:uid="{5C74B0D0-4250-44AA-8DCA-8DAC5AE3F9EE}" name="Operational Category" dataDxfId="12" dataCellStyle="Normal 2 2 3"/>
    <tableColumn id="3" xr3:uid="{AD75445A-3CAA-4DEA-9662-056592FDF06E}" name="Estimated Budgeted Operational Expense" dataDxfId="11" dataCellStyle="Currency"/>
    <tableColumn id="6" xr3:uid="{48532CA4-56B5-47B9-8878-E4C3121D93F7}" name="Current Actual Operational Expenses" dataDxfId="10" dataCellStyle="Currency"/>
    <tableColumn id="7" xr3:uid="{CC1DF85C-8D32-40A8-AA09-433C782BE8BF}" name="Balance" dataDxfId="9" dataCellStyle="Currency">
      <calculatedColumnFormula>C30-D30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perational Category for estimated expenses, table 3 of 4." altTextSummary="This table range is A 32 - E 68.  Columns include Type, Operational Category, Estimated Budgeted Operational Expenses, Current Actual Operational Expenses, and Balance. Row 67, Column C shows the original Budgeted Operational Expenses total as $146,968.00. This is the end of the documen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6D5A8A-C325-4649-8F2E-DA6EFA1144DA}" name="Table177" displayName="Table177" ref="A4:C9" totalsRowShown="0" headerRowDxfId="8" dataDxfId="6" headerRowBorderDxfId="7" tableBorderDxfId="5">
  <autoFilter ref="A4:C9" xr:uid="{00000000-0009-0000-0100-000004000000}"/>
  <tableColumns count="3">
    <tableColumn id="3" xr3:uid="{9A8937BD-532E-4841-99D3-2E1060775FDA}" name="Table 1 of 4: Type" dataDxfId="4"/>
    <tableColumn id="1" xr3:uid="{FD5E68BD-31A7-4100-8F0C-C1EB2A6333D4}" name="2024 Summary" dataDxfId="3"/>
    <tableColumn id="2" xr3:uid="{9844EF41-30A1-4A61-A862-43106273CF53}" name="Amount" dataDxfId="2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2023 Hybrid Youth Leadership Forum for Students with Disabilities (YLF) Estimated Budget Expenses for 40 Delegates  - Revised on 10/26/22. Table 1 of 4." altTextSummary="There are 4 tables in this document.  This table range is B 4 - C 9. This first table is a summary of totals from the additional 4 tables. The 3 Column headers are Type, 2023 Summary, and Amount, with 5 rows of categories. The pledged funding is $73,178. The draft estimated budgeted operational amount is $146,968.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F9FB-5DA8-427D-8B02-C2A553D1487E}">
  <dimension ref="A1:E62"/>
  <sheetViews>
    <sheetView tabSelected="1" zoomScaleNormal="100" workbookViewId="0">
      <selection activeCell="F6" sqref="F6"/>
    </sheetView>
  </sheetViews>
  <sheetFormatPr defaultRowHeight="15" x14ac:dyDescent="0.2"/>
  <cols>
    <col min="1" max="1" width="17.33203125" bestFit="1" customWidth="1"/>
    <col min="2" max="2" width="59.88671875" bestFit="1" customWidth="1"/>
    <col min="3" max="3" width="25.88671875" bestFit="1" customWidth="1"/>
    <col min="4" max="4" width="19.5546875" bestFit="1" customWidth="1"/>
    <col min="5" max="5" width="14.5546875" bestFit="1" customWidth="1"/>
  </cols>
  <sheetData>
    <row r="1" spans="1:5" s="4" customFormat="1" ht="26.25" x14ac:dyDescent="0.35">
      <c r="A1" s="1" t="s">
        <v>0</v>
      </c>
      <c r="B1" s="2"/>
      <c r="C1" s="2"/>
      <c r="D1" s="2"/>
      <c r="E1" s="3"/>
    </row>
    <row r="2" spans="1:5" s="4" customFormat="1" ht="26.25" x14ac:dyDescent="0.35">
      <c r="A2" s="5" t="s">
        <v>1</v>
      </c>
      <c r="B2" s="6"/>
      <c r="C2" s="6"/>
      <c r="D2" s="6"/>
      <c r="E2" s="7"/>
    </row>
    <row r="3" spans="1:5" s="4" customFormat="1" ht="27" thickBot="1" x14ac:dyDescent="0.4">
      <c r="A3" s="8" t="s">
        <v>117</v>
      </c>
      <c r="B3" s="9"/>
      <c r="C3" s="9"/>
      <c r="D3" s="9"/>
      <c r="E3" s="10"/>
    </row>
    <row r="4" spans="1:5" ht="36.75" thickBot="1" x14ac:dyDescent="0.3">
      <c r="A4" s="11" t="s">
        <v>2</v>
      </c>
      <c r="B4" s="12" t="s">
        <v>3</v>
      </c>
      <c r="C4" s="13" t="s">
        <v>4</v>
      </c>
      <c r="D4" s="14"/>
      <c r="E4" s="15"/>
    </row>
    <row r="5" spans="1:5" ht="18" x14ac:dyDescent="0.25">
      <c r="A5" s="16" t="s">
        <v>5</v>
      </c>
      <c r="B5" s="17" t="s">
        <v>6</v>
      </c>
      <c r="C5" s="18">
        <f>C28</f>
        <v>399914.23</v>
      </c>
      <c r="D5" s="14"/>
      <c r="E5" s="15"/>
    </row>
    <row r="6" spans="1:5" ht="18" x14ac:dyDescent="0.25">
      <c r="A6" s="16" t="s">
        <v>7</v>
      </c>
      <c r="B6" s="19" t="s">
        <v>8</v>
      </c>
      <c r="C6" s="20">
        <f>D28</f>
        <v>399914.23</v>
      </c>
      <c r="D6" s="14"/>
      <c r="E6" s="15"/>
    </row>
    <row r="7" spans="1:5" ht="18" x14ac:dyDescent="0.25">
      <c r="A7" s="16" t="s">
        <v>9</v>
      </c>
      <c r="B7" s="21" t="s">
        <v>10</v>
      </c>
      <c r="C7" s="18">
        <f>C62</f>
        <v>314434.40000000002</v>
      </c>
      <c r="D7" s="14"/>
      <c r="E7" s="15"/>
    </row>
    <row r="8" spans="1:5" ht="18" x14ac:dyDescent="0.25">
      <c r="A8" s="16" t="s">
        <v>11</v>
      </c>
      <c r="B8" s="22" t="s">
        <v>12</v>
      </c>
      <c r="C8" s="20">
        <f>D62</f>
        <v>287858.25</v>
      </c>
      <c r="D8" s="14"/>
      <c r="E8" s="15"/>
    </row>
    <row r="9" spans="1:5" ht="18.75" thickBot="1" x14ac:dyDescent="0.3">
      <c r="A9" s="16" t="s">
        <v>13</v>
      </c>
      <c r="B9" s="22" t="s">
        <v>14</v>
      </c>
      <c r="C9" s="23">
        <f>C6-C8</f>
        <v>112055.97999999998</v>
      </c>
      <c r="D9" s="14"/>
      <c r="E9" s="15"/>
    </row>
    <row r="10" spans="1:5" ht="54.75" thickBot="1" x14ac:dyDescent="0.25">
      <c r="A10" s="24" t="s">
        <v>15</v>
      </c>
      <c r="B10" s="25" t="s">
        <v>16</v>
      </c>
      <c r="C10" s="26" t="s">
        <v>114</v>
      </c>
      <c r="D10" s="24" t="s">
        <v>17</v>
      </c>
    </row>
    <row r="11" spans="1:5" ht="18" x14ac:dyDescent="0.25">
      <c r="A11" s="27" t="s">
        <v>18</v>
      </c>
      <c r="B11" s="28" t="s">
        <v>19</v>
      </c>
      <c r="C11" s="29">
        <v>87943.23</v>
      </c>
      <c r="D11" s="29">
        <v>87943.23</v>
      </c>
    </row>
    <row r="12" spans="1:5" ht="18" x14ac:dyDescent="0.2">
      <c r="A12" s="27" t="s">
        <v>20</v>
      </c>
      <c r="B12" s="30" t="s">
        <v>21</v>
      </c>
      <c r="C12" s="31">
        <v>20000</v>
      </c>
      <c r="D12" s="32">
        <v>20000</v>
      </c>
    </row>
    <row r="13" spans="1:5" ht="18" x14ac:dyDescent="0.2">
      <c r="A13" s="27" t="s">
        <v>22</v>
      </c>
      <c r="B13" s="33" t="s">
        <v>23</v>
      </c>
      <c r="C13" s="34">
        <v>232208</v>
      </c>
      <c r="D13" s="34">
        <v>232208</v>
      </c>
    </row>
    <row r="14" spans="1:5" ht="18" x14ac:dyDescent="0.2">
      <c r="A14" s="27" t="s">
        <v>24</v>
      </c>
      <c r="B14" s="35" t="s">
        <v>25</v>
      </c>
      <c r="C14" s="34">
        <v>0</v>
      </c>
      <c r="D14" s="34"/>
    </row>
    <row r="15" spans="1:5" ht="18" x14ac:dyDescent="0.2">
      <c r="A15" s="27" t="s">
        <v>26</v>
      </c>
      <c r="B15" s="33" t="s">
        <v>27</v>
      </c>
      <c r="C15" s="34">
        <v>9999</v>
      </c>
      <c r="D15" s="34">
        <v>9999</v>
      </c>
    </row>
    <row r="16" spans="1:5" ht="18" x14ac:dyDescent="0.2">
      <c r="A16" s="27" t="s">
        <v>28</v>
      </c>
      <c r="B16" s="33" t="s">
        <v>29</v>
      </c>
      <c r="C16" s="34">
        <v>9999</v>
      </c>
      <c r="D16" s="34">
        <v>9999</v>
      </c>
    </row>
    <row r="17" spans="1:5" ht="18" x14ac:dyDescent="0.2">
      <c r="A17" s="36" t="s">
        <v>30</v>
      </c>
      <c r="B17" s="37" t="s">
        <v>31</v>
      </c>
      <c r="C17" s="38">
        <v>0</v>
      </c>
      <c r="D17" s="39"/>
    </row>
    <row r="18" spans="1:5" ht="18" x14ac:dyDescent="0.2">
      <c r="A18" s="27" t="s">
        <v>32</v>
      </c>
      <c r="B18" s="33" t="s">
        <v>33</v>
      </c>
      <c r="C18" s="34">
        <v>0</v>
      </c>
      <c r="D18" s="34"/>
    </row>
    <row r="19" spans="1:5" ht="18" x14ac:dyDescent="0.2">
      <c r="A19" s="27" t="s">
        <v>34</v>
      </c>
      <c r="B19" s="33" t="s">
        <v>35</v>
      </c>
      <c r="C19" s="34">
        <v>1750</v>
      </c>
      <c r="D19" s="34">
        <v>1750</v>
      </c>
    </row>
    <row r="20" spans="1:5" ht="18" x14ac:dyDescent="0.2">
      <c r="A20" s="27" t="s">
        <v>36</v>
      </c>
      <c r="B20" s="35" t="s">
        <v>37</v>
      </c>
      <c r="C20" s="34">
        <v>10000</v>
      </c>
      <c r="D20" s="34">
        <v>10000</v>
      </c>
    </row>
    <row r="21" spans="1:5" ht="18" x14ac:dyDescent="0.2">
      <c r="A21" s="27" t="s">
        <v>38</v>
      </c>
      <c r="B21" s="33" t="s">
        <v>39</v>
      </c>
      <c r="C21" s="34">
        <v>1000</v>
      </c>
      <c r="D21" s="34">
        <v>1000</v>
      </c>
    </row>
    <row r="22" spans="1:5" ht="18" x14ac:dyDescent="0.2">
      <c r="A22" s="27" t="s">
        <v>40</v>
      </c>
      <c r="B22" s="33" t="s">
        <v>41</v>
      </c>
      <c r="C22" s="34">
        <v>1000</v>
      </c>
      <c r="D22" s="34">
        <v>1000</v>
      </c>
    </row>
    <row r="23" spans="1:5" ht="18" x14ac:dyDescent="0.2">
      <c r="A23" s="27" t="s">
        <v>42</v>
      </c>
      <c r="B23" s="33" t="s">
        <v>43</v>
      </c>
      <c r="C23" s="34">
        <v>0</v>
      </c>
      <c r="D23" s="34"/>
    </row>
    <row r="24" spans="1:5" ht="18" x14ac:dyDescent="0.2">
      <c r="A24" s="27" t="s">
        <v>44</v>
      </c>
      <c r="B24" s="33" t="s">
        <v>45</v>
      </c>
      <c r="C24" s="34">
        <v>5000</v>
      </c>
      <c r="D24" s="34">
        <v>5000</v>
      </c>
    </row>
    <row r="25" spans="1:5" ht="18" x14ac:dyDescent="0.2">
      <c r="A25" s="27" t="s">
        <v>46</v>
      </c>
      <c r="B25" s="33" t="s">
        <v>47</v>
      </c>
      <c r="C25" s="34">
        <v>500</v>
      </c>
      <c r="D25" s="34">
        <v>500</v>
      </c>
    </row>
    <row r="26" spans="1:5" ht="18" x14ac:dyDescent="0.2">
      <c r="A26" s="74" t="s">
        <v>48</v>
      </c>
      <c r="B26" s="37" t="s">
        <v>49</v>
      </c>
      <c r="C26" s="34">
        <v>1915</v>
      </c>
      <c r="D26" s="75">
        <v>1915</v>
      </c>
    </row>
    <row r="27" spans="1:5" ht="18.75" thickBot="1" x14ac:dyDescent="0.25">
      <c r="A27" s="40" t="s">
        <v>115</v>
      </c>
      <c r="B27" s="41" t="s">
        <v>116</v>
      </c>
      <c r="C27" s="42">
        <v>18600</v>
      </c>
      <c r="D27" s="43">
        <v>18600</v>
      </c>
    </row>
    <row r="28" spans="1:5" ht="18.75" thickBot="1" x14ac:dyDescent="0.25">
      <c r="A28" s="44" t="s">
        <v>50</v>
      </c>
      <c r="B28" s="45"/>
      <c r="C28" s="46">
        <f>SUBTOTAL(109,C11:C27)</f>
        <v>399914.23</v>
      </c>
      <c r="D28" s="47">
        <f>SUBTOTAL(109,D11:D27)</f>
        <v>399914.23</v>
      </c>
    </row>
    <row r="29" spans="1:5" ht="54" x14ac:dyDescent="0.2">
      <c r="A29" s="48" t="s">
        <v>51</v>
      </c>
      <c r="B29" s="49" t="s">
        <v>52</v>
      </c>
      <c r="C29" s="50" t="s">
        <v>53</v>
      </c>
      <c r="D29" s="50" t="s">
        <v>54</v>
      </c>
      <c r="E29" s="51" t="s">
        <v>55</v>
      </c>
    </row>
    <row r="30" spans="1:5" ht="18" x14ac:dyDescent="0.2">
      <c r="A30" s="52"/>
      <c r="B30" s="53" t="s">
        <v>56</v>
      </c>
      <c r="C30" s="54">
        <f>SUM(C31:C38)</f>
        <v>79000</v>
      </c>
      <c r="D30" s="54">
        <f>SUM(D31:D38)</f>
        <v>73138.649999999994</v>
      </c>
      <c r="E30" s="55">
        <f t="shared" ref="E30:E61" si="0">C30-D30</f>
        <v>5861.3500000000058</v>
      </c>
    </row>
    <row r="31" spans="1:5" ht="18" x14ac:dyDescent="0.2">
      <c r="A31" s="56" t="s">
        <v>57</v>
      </c>
      <c r="B31" s="57" t="s">
        <v>58</v>
      </c>
      <c r="C31" s="58">
        <v>15000</v>
      </c>
      <c r="D31" s="58">
        <v>13300</v>
      </c>
      <c r="E31" s="59">
        <f t="shared" si="0"/>
        <v>1700</v>
      </c>
    </row>
    <row r="32" spans="1:5" ht="18" x14ac:dyDescent="0.2">
      <c r="A32" s="56" t="s">
        <v>59</v>
      </c>
      <c r="B32" s="57" t="s">
        <v>60</v>
      </c>
      <c r="C32" s="58">
        <v>2500</v>
      </c>
      <c r="D32" s="58">
        <v>1200</v>
      </c>
      <c r="E32" s="59">
        <f t="shared" si="0"/>
        <v>1300</v>
      </c>
    </row>
    <row r="33" spans="1:5" ht="18" x14ac:dyDescent="0.2">
      <c r="A33" s="56" t="s">
        <v>61</v>
      </c>
      <c r="B33" s="57" t="s">
        <v>62</v>
      </c>
      <c r="C33" s="58">
        <v>1500</v>
      </c>
      <c r="D33" s="58">
        <v>1280</v>
      </c>
      <c r="E33" s="59">
        <f t="shared" si="0"/>
        <v>220</v>
      </c>
    </row>
    <row r="34" spans="1:5" ht="18" x14ac:dyDescent="0.2">
      <c r="A34" s="56" t="s">
        <v>63</v>
      </c>
      <c r="B34" s="57" t="s">
        <v>64</v>
      </c>
      <c r="C34" s="58">
        <v>5000</v>
      </c>
      <c r="D34" s="58">
        <v>4070</v>
      </c>
      <c r="E34" s="59">
        <f t="shared" si="0"/>
        <v>930</v>
      </c>
    </row>
    <row r="35" spans="1:5" ht="18" x14ac:dyDescent="0.2">
      <c r="A35" s="56" t="s">
        <v>65</v>
      </c>
      <c r="B35" s="57" t="s">
        <v>66</v>
      </c>
      <c r="C35" s="58">
        <v>5000</v>
      </c>
      <c r="D35" s="58">
        <v>7338.65</v>
      </c>
      <c r="E35" s="59">
        <f t="shared" si="0"/>
        <v>-2338.6499999999996</v>
      </c>
    </row>
    <row r="36" spans="1:5" s="61" customFormat="1" ht="18" x14ac:dyDescent="0.2">
      <c r="A36" s="60" t="s">
        <v>67</v>
      </c>
      <c r="B36" s="57" t="s">
        <v>68</v>
      </c>
      <c r="C36" s="58">
        <v>2000</v>
      </c>
      <c r="D36" s="58">
        <v>2000</v>
      </c>
      <c r="E36" s="59">
        <f t="shared" si="0"/>
        <v>0</v>
      </c>
    </row>
    <row r="37" spans="1:5" ht="18" x14ac:dyDescent="0.2">
      <c r="A37" s="56" t="s">
        <v>69</v>
      </c>
      <c r="B37" s="62" t="s">
        <v>70</v>
      </c>
      <c r="C37" s="58">
        <v>28000</v>
      </c>
      <c r="D37" s="58">
        <v>23950</v>
      </c>
      <c r="E37" s="59">
        <f t="shared" si="0"/>
        <v>4050</v>
      </c>
    </row>
    <row r="38" spans="1:5" ht="18" x14ac:dyDescent="0.2">
      <c r="A38" s="56" t="s">
        <v>71</v>
      </c>
      <c r="B38" s="57" t="s">
        <v>72</v>
      </c>
      <c r="C38" s="58">
        <v>20000</v>
      </c>
      <c r="D38" s="58">
        <v>20000</v>
      </c>
      <c r="E38" s="59">
        <f t="shared" si="0"/>
        <v>0</v>
      </c>
    </row>
    <row r="39" spans="1:5" ht="18" x14ac:dyDescent="0.2">
      <c r="A39" s="63"/>
      <c r="B39" s="53" t="s">
        <v>73</v>
      </c>
      <c r="C39" s="54">
        <f>SUM(C40:C41)</f>
        <v>45000</v>
      </c>
      <c r="D39" s="54">
        <f>D40+D41</f>
        <v>39421.58</v>
      </c>
      <c r="E39" s="55">
        <f t="shared" si="0"/>
        <v>5578.4199999999983</v>
      </c>
    </row>
    <row r="40" spans="1:5" ht="18" x14ac:dyDescent="0.2">
      <c r="A40" s="56" t="s">
        <v>74</v>
      </c>
      <c r="B40" s="57" t="s">
        <v>75</v>
      </c>
      <c r="C40" s="58">
        <v>25000</v>
      </c>
      <c r="D40" s="58">
        <v>19668.12</v>
      </c>
      <c r="E40" s="59">
        <f t="shared" si="0"/>
        <v>5331.880000000001</v>
      </c>
    </row>
    <row r="41" spans="1:5" ht="18" x14ac:dyDescent="0.2">
      <c r="A41" s="64" t="s">
        <v>76</v>
      </c>
      <c r="B41" s="37" t="s">
        <v>77</v>
      </c>
      <c r="C41" s="58">
        <v>20000</v>
      </c>
      <c r="D41" s="58">
        <v>19753.46</v>
      </c>
      <c r="E41" s="59">
        <f>C41-D41</f>
        <v>246.54000000000087</v>
      </c>
    </row>
    <row r="42" spans="1:5" ht="18" x14ac:dyDescent="0.2">
      <c r="A42" s="63"/>
      <c r="B42" s="53" t="s">
        <v>78</v>
      </c>
      <c r="C42" s="54">
        <f>SUM(C43:C46)</f>
        <v>110400</v>
      </c>
      <c r="D42" s="54">
        <f>D43+D44+D45+D46</f>
        <v>96594.94</v>
      </c>
      <c r="E42" s="55">
        <f t="shared" si="0"/>
        <v>13805.059999999998</v>
      </c>
    </row>
    <row r="43" spans="1:5" ht="18" x14ac:dyDescent="0.2">
      <c r="A43" s="56" t="s">
        <v>79</v>
      </c>
      <c r="B43" s="57" t="s">
        <v>80</v>
      </c>
      <c r="C43" s="65">
        <v>30000</v>
      </c>
      <c r="D43" s="58">
        <v>28854.560000000001</v>
      </c>
      <c r="E43" s="59">
        <f t="shared" si="0"/>
        <v>1145.4399999999987</v>
      </c>
    </row>
    <row r="44" spans="1:5" ht="18" x14ac:dyDescent="0.2">
      <c r="A44" s="56" t="s">
        <v>81</v>
      </c>
      <c r="B44" s="57" t="s">
        <v>82</v>
      </c>
      <c r="C44" s="65">
        <v>20000</v>
      </c>
      <c r="D44" s="58">
        <v>9013.83</v>
      </c>
      <c r="E44" s="59">
        <f>C44-D44</f>
        <v>10986.17</v>
      </c>
    </row>
    <row r="45" spans="1:5" ht="18" x14ac:dyDescent="0.2">
      <c r="A45" s="56" t="s">
        <v>83</v>
      </c>
      <c r="B45" s="62" t="s">
        <v>84</v>
      </c>
      <c r="C45" s="58">
        <v>10400</v>
      </c>
      <c r="D45" s="58">
        <v>4860</v>
      </c>
      <c r="E45" s="59">
        <f t="shared" si="0"/>
        <v>5540</v>
      </c>
    </row>
    <row r="46" spans="1:5" ht="18" x14ac:dyDescent="0.2">
      <c r="A46" s="56" t="s">
        <v>85</v>
      </c>
      <c r="B46" s="62" t="s">
        <v>86</v>
      </c>
      <c r="C46" s="58">
        <v>50000</v>
      </c>
      <c r="D46" s="58">
        <v>53866.55</v>
      </c>
      <c r="E46" s="59">
        <f t="shared" si="0"/>
        <v>-3866.5500000000029</v>
      </c>
    </row>
    <row r="47" spans="1:5" ht="18" x14ac:dyDescent="0.2">
      <c r="A47" s="63"/>
      <c r="B47" s="53" t="s">
        <v>87</v>
      </c>
      <c r="C47" s="54">
        <f>SUM(C48:C51)</f>
        <v>17500</v>
      </c>
      <c r="D47" s="54">
        <f>SUM(D48:D51)</f>
        <v>18424.57</v>
      </c>
      <c r="E47" s="55">
        <f t="shared" si="0"/>
        <v>-924.56999999999971</v>
      </c>
    </row>
    <row r="48" spans="1:5" s="66" customFormat="1" ht="18" x14ac:dyDescent="0.2">
      <c r="A48" s="60" t="s">
        <v>88</v>
      </c>
      <c r="B48" s="57" t="s">
        <v>89</v>
      </c>
      <c r="C48" s="58">
        <v>6000</v>
      </c>
      <c r="D48" s="58">
        <v>6979.58</v>
      </c>
      <c r="E48" s="59">
        <f>C48-D48</f>
        <v>-979.57999999999993</v>
      </c>
    </row>
    <row r="49" spans="1:5" s="66" customFormat="1" ht="18" x14ac:dyDescent="0.2">
      <c r="A49" s="60" t="s">
        <v>90</v>
      </c>
      <c r="B49" s="57" t="s">
        <v>91</v>
      </c>
      <c r="C49" s="58">
        <v>3080</v>
      </c>
      <c r="D49" s="58">
        <v>3024.99</v>
      </c>
      <c r="E49" s="59">
        <f>C49-D49</f>
        <v>55.010000000000218</v>
      </c>
    </row>
    <row r="50" spans="1:5" s="66" customFormat="1" ht="18" x14ac:dyDescent="0.2">
      <c r="A50" s="60" t="s">
        <v>92</v>
      </c>
      <c r="B50" s="57" t="s">
        <v>93</v>
      </c>
      <c r="C50" s="58">
        <v>1920</v>
      </c>
      <c r="D50" s="58">
        <v>1920</v>
      </c>
      <c r="E50" s="59">
        <f>C50-D50</f>
        <v>0</v>
      </c>
    </row>
    <row r="51" spans="1:5" ht="18" x14ac:dyDescent="0.2">
      <c r="A51" s="60" t="s">
        <v>94</v>
      </c>
      <c r="B51" s="57" t="s">
        <v>95</v>
      </c>
      <c r="C51" s="58">
        <v>6500</v>
      </c>
      <c r="D51" s="58">
        <v>6500</v>
      </c>
      <c r="E51" s="59">
        <f t="shared" si="0"/>
        <v>0</v>
      </c>
    </row>
    <row r="52" spans="1:5" ht="18" x14ac:dyDescent="0.2">
      <c r="A52" s="63"/>
      <c r="B52" s="53" t="s">
        <v>96</v>
      </c>
      <c r="C52" s="54">
        <f>SUM(C53:C54)</f>
        <v>6380</v>
      </c>
      <c r="D52" s="54">
        <f>D53+D54</f>
        <v>6744.51</v>
      </c>
      <c r="E52" s="55">
        <f>C52-D52</f>
        <v>-364.51000000000022</v>
      </c>
    </row>
    <row r="53" spans="1:5" ht="18" x14ac:dyDescent="0.2">
      <c r="A53" s="56" t="s">
        <v>97</v>
      </c>
      <c r="B53" s="57" t="s">
        <v>98</v>
      </c>
      <c r="C53" s="58">
        <v>2500</v>
      </c>
      <c r="D53" s="58">
        <v>2000</v>
      </c>
      <c r="E53" s="59">
        <f t="shared" si="0"/>
        <v>500</v>
      </c>
    </row>
    <row r="54" spans="1:5" ht="18" x14ac:dyDescent="0.2">
      <c r="A54" s="56" t="s">
        <v>99</v>
      </c>
      <c r="B54" s="67" t="s">
        <v>100</v>
      </c>
      <c r="C54" s="58">
        <v>3880</v>
      </c>
      <c r="D54" s="58">
        <v>4744.51</v>
      </c>
      <c r="E54" s="59">
        <f t="shared" si="0"/>
        <v>-864.51000000000022</v>
      </c>
    </row>
    <row r="55" spans="1:5" ht="18" x14ac:dyDescent="0.2">
      <c r="A55" s="63"/>
      <c r="B55" s="53" t="s">
        <v>101</v>
      </c>
      <c r="C55" s="54">
        <f>SUM(C56:C61)</f>
        <v>56154.400000000001</v>
      </c>
      <c r="D55" s="54">
        <f>SUM(D56:D61)</f>
        <v>53534</v>
      </c>
      <c r="E55" s="55">
        <f t="shared" si="0"/>
        <v>2620.4000000000015</v>
      </c>
    </row>
    <row r="56" spans="1:5" ht="18" x14ac:dyDescent="0.2">
      <c r="A56" s="56" t="s">
        <v>102</v>
      </c>
      <c r="B56" s="57" t="s">
        <v>103</v>
      </c>
      <c r="C56" s="58">
        <v>5000</v>
      </c>
      <c r="D56" s="58">
        <v>3059.89</v>
      </c>
      <c r="E56" s="59">
        <f t="shared" si="0"/>
        <v>1940.1100000000001</v>
      </c>
    </row>
    <row r="57" spans="1:5" ht="18" x14ac:dyDescent="0.2">
      <c r="A57" s="56" t="s">
        <v>104</v>
      </c>
      <c r="B57" s="57" t="s">
        <v>105</v>
      </c>
      <c r="C57" s="58">
        <v>25000</v>
      </c>
      <c r="D57" s="58">
        <v>18526.34</v>
      </c>
      <c r="E57" s="59">
        <f t="shared" si="0"/>
        <v>6473.66</v>
      </c>
    </row>
    <row r="58" spans="1:5" s="61" customFormat="1" ht="36" x14ac:dyDescent="0.2">
      <c r="A58" s="60" t="s">
        <v>106</v>
      </c>
      <c r="B58" s="62" t="s">
        <v>107</v>
      </c>
      <c r="C58" s="58">
        <v>10000</v>
      </c>
      <c r="D58" s="58">
        <v>9934.65</v>
      </c>
      <c r="E58" s="59">
        <f>C58-D58</f>
        <v>65.350000000000364</v>
      </c>
    </row>
    <row r="59" spans="1:5" s="69" customFormat="1" ht="18" x14ac:dyDescent="0.2">
      <c r="A59" s="68" t="s">
        <v>108</v>
      </c>
      <c r="B59" s="57" t="s">
        <v>109</v>
      </c>
      <c r="C59" s="58">
        <v>10000</v>
      </c>
      <c r="D59" s="58">
        <v>16314.72</v>
      </c>
      <c r="E59" s="59">
        <f>C59-D59</f>
        <v>-6314.7199999999993</v>
      </c>
    </row>
    <row r="60" spans="1:5" ht="18" x14ac:dyDescent="0.2">
      <c r="A60" s="56" t="s">
        <v>110</v>
      </c>
      <c r="B60" s="57" t="s">
        <v>111</v>
      </c>
      <c r="C60" s="58">
        <v>2000</v>
      </c>
      <c r="D60" s="58">
        <v>1544</v>
      </c>
      <c r="E60" s="59">
        <f>C60-D60</f>
        <v>456</v>
      </c>
    </row>
    <row r="61" spans="1:5" s="61" customFormat="1" ht="18" x14ac:dyDescent="0.2">
      <c r="A61" s="60" t="s">
        <v>112</v>
      </c>
      <c r="B61" s="57" t="s">
        <v>113</v>
      </c>
      <c r="C61" s="58">
        <v>4154.3999999999996</v>
      </c>
      <c r="D61" s="58">
        <v>4154.3999999999996</v>
      </c>
      <c r="E61" s="59">
        <f t="shared" si="0"/>
        <v>0</v>
      </c>
    </row>
    <row r="62" spans="1:5" ht="18" x14ac:dyDescent="0.2">
      <c r="A62" s="70"/>
      <c r="B62" s="71"/>
      <c r="C62" s="72">
        <f>C30+C39+C42+C52+C55+C47</f>
        <v>314434.40000000002</v>
      </c>
      <c r="D62" s="72">
        <f>D30+D39+D52+D42+D55+D47</f>
        <v>287858.25</v>
      </c>
      <c r="E62" s="73">
        <f>C62-D62</f>
        <v>26576.150000000023</v>
      </c>
    </row>
  </sheetData>
  <conditionalFormatting sqref="C5:C9">
    <cfRule type="cellIs" dxfId="1" priority="2" operator="lessThan">
      <formula>0</formula>
    </cfRule>
  </conditionalFormatting>
  <conditionalFormatting sqref="C9">
    <cfRule type="cellIs" dxfId="0" priority="1" operator="greaterThan">
      <formula>0</formula>
    </cfRule>
  </conditionalFormatting>
  <pageMargins left="0.7" right="0.2" top="0.5" bottom="0" header="0.3" footer="0.3"/>
  <pageSetup scale="75" fitToHeight="0" orientation="landscape" r:id="rId1"/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daa842e6-9257-4536-8577-77b8f34f9507}" enabled="1" method="Standard" siteId="{19ed7054-9d97-43c7-92b1-6781b6b95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YLF</vt:lpstr>
      <vt:lpstr>'2025 YLF'!Print_Area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Matt D@DOR</dc:creator>
  <cp:lastModifiedBy>Baker, Matt D@DOR</cp:lastModifiedBy>
  <dcterms:created xsi:type="dcterms:W3CDTF">2025-09-02T16:11:50Z</dcterms:created>
  <dcterms:modified xsi:type="dcterms:W3CDTF">2026-01-14T22:55:29Z</dcterms:modified>
</cp:coreProperties>
</file>